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780" yWindow="1560" windowWidth="33220" windowHeight="2034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Feuil1!$B$17:$B$29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2" i="1"/>
  <c r="L42"/>
  <c r="E42"/>
  <c r="K42"/>
  <c r="D42"/>
  <c r="J42"/>
  <c r="G42"/>
  <c r="H42"/>
  <c r="C42"/>
  <c r="F41"/>
  <c r="L41"/>
  <c r="E41"/>
  <c r="K41"/>
  <c r="D41"/>
  <c r="J41"/>
  <c r="G41"/>
  <c r="H41"/>
  <c r="C41"/>
  <c r="F40"/>
  <c r="L40"/>
  <c r="E40"/>
  <c r="K40"/>
  <c r="D40"/>
  <c r="J40"/>
  <c r="G40"/>
  <c r="H40"/>
  <c r="C40"/>
  <c r="F39"/>
  <c r="L39"/>
  <c r="E39"/>
  <c r="K39"/>
  <c r="D39"/>
  <c r="J39"/>
  <c r="G39"/>
  <c r="H39"/>
  <c r="C39"/>
  <c r="F38"/>
  <c r="L38"/>
  <c r="E38"/>
  <c r="K38"/>
  <c r="D38"/>
  <c r="J38"/>
  <c r="G38"/>
  <c r="H38"/>
  <c r="C38"/>
  <c r="F37"/>
  <c r="L37"/>
  <c r="E37"/>
  <c r="K37"/>
  <c r="D37"/>
  <c r="J37"/>
  <c r="G37"/>
  <c r="H37"/>
  <c r="C37"/>
  <c r="F36"/>
  <c r="L36"/>
  <c r="E36"/>
  <c r="K36"/>
  <c r="D36"/>
  <c r="J36"/>
  <c r="G36"/>
  <c r="H36"/>
  <c r="C36"/>
  <c r="F35"/>
  <c r="L35"/>
  <c r="E35"/>
  <c r="K35"/>
  <c r="D35"/>
  <c r="J35"/>
  <c r="G35"/>
  <c r="H35"/>
  <c r="C35"/>
  <c r="F34"/>
  <c r="L34"/>
  <c r="E34"/>
  <c r="K34"/>
  <c r="D34"/>
  <c r="J34"/>
  <c r="G34"/>
  <c r="H34"/>
  <c r="C34"/>
  <c r="F33"/>
  <c r="L33"/>
  <c r="E33"/>
  <c r="K33"/>
  <c r="D33"/>
  <c r="J33"/>
  <c r="G33"/>
  <c r="H33"/>
  <c r="C33"/>
  <c r="F32"/>
  <c r="L32"/>
  <c r="E32"/>
  <c r="K32"/>
  <c r="D32"/>
  <c r="J32"/>
  <c r="G32"/>
  <c r="H32"/>
  <c r="C32"/>
  <c r="F31"/>
  <c r="L31"/>
  <c r="E31"/>
  <c r="K31"/>
  <c r="D31"/>
  <c r="J31"/>
  <c r="G31"/>
  <c r="H31"/>
  <c r="C31"/>
  <c r="J17"/>
  <c r="J18"/>
  <c r="J19"/>
  <c r="J20"/>
  <c r="J21"/>
  <c r="J22"/>
  <c r="J23"/>
  <c r="J24"/>
  <c r="J25"/>
  <c r="J26"/>
  <c r="J27"/>
  <c r="J28"/>
  <c r="J29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D24"/>
  <c r="C28"/>
  <c r="D28"/>
  <c r="G28"/>
  <c r="H28"/>
  <c r="I28"/>
  <c r="C29"/>
  <c r="D29"/>
  <c r="G29"/>
  <c r="H29"/>
  <c r="I29"/>
  <c r="C27"/>
  <c r="D27"/>
  <c r="G27"/>
  <c r="H27"/>
  <c r="I27"/>
  <c r="C26"/>
  <c r="D26"/>
  <c r="G26"/>
  <c r="H26"/>
  <c r="I26"/>
  <c r="C25"/>
  <c r="D25"/>
  <c r="G25"/>
  <c r="H25"/>
  <c r="I25"/>
  <c r="C23"/>
  <c r="D23"/>
  <c r="G23"/>
  <c r="H23"/>
  <c r="I23"/>
  <c r="C24"/>
  <c r="G24"/>
  <c r="H24"/>
  <c r="I24"/>
  <c r="C22"/>
  <c r="D22"/>
  <c r="G22"/>
  <c r="H22"/>
  <c r="I22"/>
  <c r="C21"/>
  <c r="D21"/>
  <c r="G21"/>
  <c r="H21"/>
  <c r="I21"/>
  <c r="C17"/>
  <c r="D17"/>
  <c r="E17"/>
  <c r="F17"/>
  <c r="G17"/>
  <c r="H17"/>
  <c r="I17"/>
  <c r="C18"/>
  <c r="D18"/>
  <c r="G18"/>
  <c r="H18"/>
  <c r="I18"/>
  <c r="C19"/>
  <c r="D19"/>
  <c r="G19"/>
  <c r="H19"/>
  <c r="I19"/>
  <c r="C20"/>
  <c r="D20"/>
  <c r="G20"/>
  <c r="H20"/>
  <c r="I20"/>
</calcChain>
</file>

<file path=xl/sharedStrings.xml><?xml version="1.0" encoding="utf-8"?>
<sst xmlns="http://schemas.openxmlformats.org/spreadsheetml/2006/main" count="26" uniqueCount="19">
  <si>
    <t>Log10(E.h.o)</t>
  </si>
  <si>
    <t>42625 *</t>
  </si>
  <si>
    <t>50439 *</t>
  </si>
  <si>
    <t>57922 *</t>
  </si>
  <si>
    <t>56877 *</t>
  </si>
  <si>
    <t>42626 *</t>
  </si>
  <si>
    <t>47538 *</t>
  </si>
  <si>
    <t>62725 v</t>
  </si>
  <si>
    <t>62201 v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</si>
  <si>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</si>
  <si>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</si>
  <si>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</si>
  <si>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</si>
  <si>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</si>
  <si>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</si>
  <si>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</si>
  <si>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</si>
  <si>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</si>
  <si>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Nat Trap</t>
  </si>
</sst>
</file>

<file path=xl/styles.xml><?xml version="1.0" encoding="utf-8"?>
<styleSheet xmlns="http://schemas.openxmlformats.org/spreadsheetml/2006/main">
  <numFmts count="2">
    <numFmt numFmtId="188" formatCode="0.000"/>
    <numFmt numFmtId="189" formatCode="0.0"/>
  </numFmts>
  <fonts count="2"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188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18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54195096701332"/>
          <c:y val="0.0884957664195728"/>
          <c:w val="0.634920986417248"/>
          <c:h val="0.761063591208326"/>
        </c:manualLayout>
      </c:layout>
      <c:lineChart>
        <c:grouping val="standard"/>
        <c:ser>
          <c:idx val="1"/>
          <c:order val="0"/>
          <c:tx>
            <c:strRef>
              <c:f>Feuil1!$C$17</c:f>
              <c:strCache>
                <c:ptCount val="1"/>
                <c:pt idx="0">
                  <c:v>42625 *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Feuil1!$C$18:$C$27</c:f>
              <c:numCache>
                <c:formatCode>0.000</c:formatCode>
                <c:ptCount val="10"/>
                <c:pt idx="0">
                  <c:v>0.0104597338485295</c:v>
                </c:pt>
                <c:pt idx="1">
                  <c:v>0.105513939877887</c:v>
                </c:pt>
                <c:pt idx="2">
                  <c:v>0.0358354823398879</c:v>
                </c:pt>
                <c:pt idx="3">
                  <c:v>0.0560814921229684</c:v>
                </c:pt>
                <c:pt idx="4">
                  <c:v>0.104819095073274</c:v>
                </c:pt>
                <c:pt idx="5">
                  <c:v>0.0603600109809315</c:v>
                </c:pt>
                <c:pt idx="6">
                  <c:v>0.100741738602264</c:v>
                </c:pt>
                <c:pt idx="7">
                  <c:v>0.100201724066995</c:v>
                </c:pt>
                <c:pt idx="8">
                  <c:v>0.0878220159781631</c:v>
                </c:pt>
                <c:pt idx="9">
                  <c:v>0.070299839346786</c:v>
                </c:pt>
              </c:numCache>
            </c:numRef>
          </c:val>
        </c:ser>
        <c:ser>
          <c:idx val="4"/>
          <c:order val="1"/>
          <c:tx>
            <c:strRef>
              <c:f>Feuil1!$D$17</c:f>
              <c:strCache>
                <c:ptCount val="1"/>
                <c:pt idx="0">
                  <c:v>62725 v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Feuil1!$D$18:$D$27</c:f>
              <c:numCache>
                <c:formatCode>0.000</c:formatCode>
                <c:ptCount val="10"/>
                <c:pt idx="0">
                  <c:v>0.00441377334919091</c:v>
                </c:pt>
                <c:pt idx="1">
                  <c:v>0.104195897949974</c:v>
                </c:pt>
                <c:pt idx="2">
                  <c:v>0.080833716619938</c:v>
                </c:pt>
                <c:pt idx="3">
                  <c:v>0.0462412373755872</c:v>
                </c:pt>
                <c:pt idx="4">
                  <c:v>0.0639296480732148</c:v>
                </c:pt>
                <c:pt idx="5">
                  <c:v>0.0719162000698501</c:v>
                </c:pt>
                <c:pt idx="6">
                  <c:v>0.0584526764861874</c:v>
                </c:pt>
                <c:pt idx="7">
                  <c:v>0.0846682161121932</c:v>
                </c:pt>
                <c:pt idx="8">
                  <c:v>0.0620447959180763</c:v>
                </c:pt>
                <c:pt idx="9">
                  <c:v>0.0513828514484182</c:v>
                </c:pt>
              </c:numCache>
            </c:numRef>
          </c:val>
        </c:ser>
        <c:ser>
          <c:idx val="5"/>
          <c:order val="2"/>
          <c:tx>
            <c:strRef>
              <c:f>Feuil1!$E$17</c:f>
              <c:strCache>
                <c:ptCount val="1"/>
                <c:pt idx="0">
                  <c:v>62201 v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Feuil1!$E$18:$E$27</c:f>
              <c:numCache>
                <c:formatCode>0.000</c:formatCode>
                <c:ptCount val="10"/>
                <c:pt idx="0">
                  <c:v>0.00441377334919091</c:v>
                </c:pt>
                <c:pt idx="1">
                  <c:v>0.0825443375464485</c:v>
                </c:pt>
                <c:pt idx="2">
                  <c:v>0.052576957056512</c:v>
                </c:pt>
                <c:pt idx="3">
                  <c:v>0.0296419755561255</c:v>
                </c:pt>
                <c:pt idx="4">
                  <c:v>0.0997543789924977</c:v>
                </c:pt>
                <c:pt idx="5">
                  <c:v>0.051486489268586</c:v>
                </c:pt>
                <c:pt idx="6">
                  <c:v>0.0614037262230695</c:v>
                </c:pt>
                <c:pt idx="7">
                  <c:v>0.0773071164658241</c:v>
                </c:pt>
                <c:pt idx="8">
                  <c:v>0.0396039268698312</c:v>
                </c:pt>
                <c:pt idx="9">
                  <c:v>0.0498929889859074</c:v>
                </c:pt>
              </c:numCache>
            </c:numRef>
          </c:val>
        </c:ser>
        <c:ser>
          <c:idx val="6"/>
          <c:order val="3"/>
          <c:tx>
            <c:strRef>
              <c:f>Feuil1!$F$17</c:f>
              <c:strCache>
                <c:ptCount val="1"/>
                <c:pt idx="0">
                  <c:v>50439 *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Feuil1!$F$18:$F$27</c:f>
              <c:numCache>
                <c:formatCode>0.000</c:formatCode>
                <c:ptCount val="10"/>
                <c:pt idx="0">
                  <c:v>0.0203529744506388</c:v>
                </c:pt>
                <c:pt idx="1">
                  <c:v>0.0988833609788744</c:v>
                </c:pt>
                <c:pt idx="2">
                  <c:v>0.080833716619938</c:v>
                </c:pt>
                <c:pt idx="3">
                  <c:v>0.0462412373755872</c:v>
                </c:pt>
                <c:pt idx="4">
                  <c:v>0.072149978319906</c:v>
                </c:pt>
                <c:pt idx="5">
                  <c:v>0.0738126855372612</c:v>
                </c:pt>
                <c:pt idx="6">
                  <c:v>0.0584526764861874</c:v>
                </c:pt>
                <c:pt idx="7">
                  <c:v>0.0810032620257879</c:v>
                </c:pt>
                <c:pt idx="8">
                  <c:v>0.0651580313422193</c:v>
                </c:pt>
                <c:pt idx="9">
                  <c:v>0.0587564493172123</c:v>
                </c:pt>
              </c:numCache>
            </c:numRef>
          </c:val>
        </c:ser>
        <c:ser>
          <c:idx val="12"/>
          <c:order val="4"/>
          <c:tx>
            <c:strRef>
              <c:f>Feuil1!$G$17</c:f>
              <c:strCache>
                <c:ptCount val="1"/>
                <c:pt idx="0">
                  <c:v>57922 *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Feuil1!$G$18:$G$27</c:f>
              <c:numCache>
                <c:formatCode>0.000</c:formatCode>
                <c:ptCount val="10"/>
                <c:pt idx="0">
                  <c:v>0.0104597338485295</c:v>
                </c:pt>
                <c:pt idx="1">
                  <c:v>0.112044807036845</c:v>
                </c:pt>
                <c:pt idx="2">
                  <c:v>0.066935107103379</c:v>
                </c:pt>
                <c:pt idx="3">
                  <c:v>0.1131880270062</c:v>
                </c:pt>
                <c:pt idx="4">
                  <c:v>0.169059991327962</c:v>
                </c:pt>
                <c:pt idx="5">
                  <c:v>0.0534741105040994</c:v>
                </c:pt>
                <c:pt idx="6">
                  <c:v>0.0682125137753438</c:v>
                </c:pt>
                <c:pt idx="7">
                  <c:v>0.0698190950732742</c:v>
                </c:pt>
                <c:pt idx="8">
                  <c:v>0.0509692908744059</c:v>
                </c:pt>
                <c:pt idx="9">
                  <c:v>0.0572917110589386</c:v>
                </c:pt>
              </c:numCache>
            </c:numRef>
          </c:val>
        </c:ser>
        <c:ser>
          <c:idx val="18"/>
          <c:order val="5"/>
          <c:tx>
            <c:strRef>
              <c:f>Feuil1!$H$17</c:f>
              <c:strCache>
                <c:ptCount val="1"/>
                <c:pt idx="0">
                  <c:v>56877 *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Feuil1!$H$18:$H$27</c:f>
              <c:numCache>
                <c:formatCode>0.000</c:formatCode>
                <c:ptCount val="10"/>
                <c:pt idx="0">
                  <c:v>0.0319348470004539</c:v>
                </c:pt>
                <c:pt idx="1">
                  <c:v>0.110746466811565</c:v>
                </c:pt>
                <c:pt idx="2">
                  <c:v>0.0876197059632302</c:v>
                </c:pt>
                <c:pt idx="3">
                  <c:v>0.0973937598229686</c:v>
                </c:pt>
                <c:pt idx="4">
                  <c:v>0.135201724066995</c:v>
                </c:pt>
                <c:pt idx="5">
                  <c:v>0.0700113966571123</c:v>
                </c:pt>
                <c:pt idx="6">
                  <c:v>0.0870978579357175</c:v>
                </c:pt>
                <c:pt idx="7">
                  <c:v>0.0954810853944108</c:v>
                </c:pt>
                <c:pt idx="8">
                  <c:v>0.0803979978989562</c:v>
                </c:pt>
                <c:pt idx="9">
                  <c:v>0.0745507165004444</c:v>
                </c:pt>
              </c:numCache>
            </c:numRef>
          </c:val>
        </c:ser>
        <c:ser>
          <c:idx val="21"/>
          <c:order val="6"/>
          <c:tx>
            <c:strRef>
              <c:f>Feuil1!$I$17</c:f>
              <c:strCache>
                <c:ptCount val="1"/>
                <c:pt idx="0">
                  <c:v>42626 *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Feuil1!$I$18:$I$27</c:f>
              <c:numCache>
                <c:formatCode>0.000</c:formatCode>
                <c:ptCount val="10"/>
                <c:pt idx="0">
                  <c:v>0.0144441148401184</c:v>
                </c:pt>
                <c:pt idx="1">
                  <c:v>0.108138083704036</c:v>
                </c:pt>
                <c:pt idx="2">
                  <c:v>0.0825401804339552</c:v>
                </c:pt>
                <c:pt idx="3">
                  <c:v>0.0551960800285136</c:v>
                </c:pt>
                <c:pt idx="4">
                  <c:v>0.111068044350276</c:v>
                </c:pt>
                <c:pt idx="5">
                  <c:v>0.0554526764861873</c:v>
                </c:pt>
                <c:pt idx="6">
                  <c:v>0.0962412373755872</c:v>
                </c:pt>
                <c:pt idx="7">
                  <c:v>0.106031267727719</c:v>
                </c:pt>
                <c:pt idx="8">
                  <c:v>0.0728448600085103</c:v>
                </c:pt>
                <c:pt idx="9">
                  <c:v>0.0731383754771866</c:v>
                </c:pt>
              </c:numCache>
            </c:numRef>
          </c:val>
        </c:ser>
        <c:ser>
          <c:idx val="0"/>
          <c:order val="7"/>
          <c:tx>
            <c:strRef>
              <c:f>Feuil1!$J$17</c:f>
              <c:strCache>
                <c:ptCount val="1"/>
                <c:pt idx="0">
                  <c:v>47538 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Feuil1!$J$18:$J$27</c:f>
              <c:numCache>
                <c:formatCode>0.000</c:formatCode>
                <c:ptCount val="10"/>
                <c:pt idx="0">
                  <c:v>0.0242480183341627</c:v>
                </c:pt>
                <c:pt idx="1">
                  <c:v>0.117199698203082</c:v>
                </c:pt>
                <c:pt idx="2">
                  <c:v>0.0842399653118495</c:v>
                </c:pt>
                <c:pt idx="3">
                  <c:v>0.0277578316815741</c:v>
                </c:pt>
                <c:pt idx="4">
                  <c:v>0.111068044350276</c:v>
                </c:pt>
                <c:pt idx="5">
                  <c:v>0.0593829701146198</c:v>
                </c:pt>
                <c:pt idx="6">
                  <c:v>0.0777578316815741</c:v>
                </c:pt>
                <c:pt idx="7">
                  <c:v>0.0907085705331658</c:v>
                </c:pt>
                <c:pt idx="8">
                  <c:v>0.0620447959180763</c:v>
                </c:pt>
                <c:pt idx="9">
                  <c:v>0.0731383754771866</c:v>
                </c:pt>
              </c:numCache>
            </c:numRef>
          </c:val>
        </c:ser>
        <c:marker val="1"/>
        <c:axId val="409187768"/>
        <c:axId val="409302632"/>
      </c:lineChart>
      <c:catAx>
        <c:axId val="4091877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09302632"/>
        <c:crosses val="autoZero"/>
        <c:auto val="1"/>
        <c:lblAlgn val="ctr"/>
        <c:lblOffset val="100"/>
        <c:tickLblSkip val="1"/>
        <c:tickMarkSkip val="1"/>
      </c:catAx>
      <c:valAx>
        <c:axId val="409302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94784743693722"/>
              <c:y val="0.106194919703487"/>
            </c:manualLayout>
          </c:layout>
          <c:spPr>
            <a:noFill/>
            <a:ln w="25400">
              <a:noFill/>
            </a:ln>
          </c:spPr>
        </c:title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09187768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25397282342423"/>
          <c:y val="0.252212934295782"/>
          <c:w val="0.160997821555802"/>
          <c:h val="0.43805404377688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MC Natural Trap Gros, n=8</a:t>
            </a:r>
          </a:p>
        </c:rich>
      </c:tx>
      <c:layout>
        <c:manualLayout>
          <c:xMode val="edge"/>
          <c:yMode val="edge"/>
          <c:x val="0.3438329022948"/>
          <c:y val="0.0375587930707419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6352183686494"/>
          <c:y val="0.211268211022923"/>
          <c:w val="0.572179944276842"/>
          <c:h val="0.629109783934928"/>
        </c:manualLayout>
      </c:layout>
      <c:lineChart>
        <c:grouping val="standard"/>
        <c:ser>
          <c:idx val="2"/>
          <c:order val="0"/>
          <c:tx>
            <c:strRef>
              <c:f>Feuil1!$J$30</c:f>
              <c:strCache>
                <c:ptCount val="1"/>
                <c:pt idx="0">
                  <c:v>D logx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Feuil1!$I$31:$I$40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Feuil1!$J$31:$J$40</c:f>
              <c:numCache>
                <c:formatCode>0.000</c:formatCode>
                <c:ptCount val="10"/>
                <c:pt idx="0">
                  <c:v>0.0151871338098992</c:v>
                </c:pt>
                <c:pt idx="1">
                  <c:v>0.105020142801491</c:v>
                </c:pt>
                <c:pt idx="2">
                  <c:v>0.071763089417763</c:v>
                </c:pt>
                <c:pt idx="3">
                  <c:v>0.0599340853422461</c:v>
                </c:pt>
                <c:pt idx="4">
                  <c:v>0.109514216281654</c:v>
                </c:pt>
                <c:pt idx="5">
                  <c:v>0.0620645611776818</c:v>
                </c:pt>
                <c:pt idx="6">
                  <c:v>0.0763393400060399</c:v>
                </c:pt>
                <c:pt idx="7">
                  <c:v>0.0883025007672873</c:v>
                </c:pt>
                <c:pt idx="8">
                  <c:v>0.0653518695431177</c:v>
                </c:pt>
                <c:pt idx="9">
                  <c:v>0.0636637838119567</c:v>
                </c:pt>
              </c:numCache>
            </c:numRef>
          </c:val>
        </c:ser>
        <c:ser>
          <c:idx val="0"/>
          <c:order val="1"/>
          <c:tx>
            <c:strRef>
              <c:f>Feuil1!$K$30</c:f>
              <c:strCache>
                <c:ptCount val="1"/>
                <c:pt idx="0">
                  <c:v>D logmin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Feuil1!$I$31:$I$40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Feuil1!$K$31:$K$40</c:f>
              <c:numCache>
                <c:formatCode>0.000</c:formatCode>
                <c:ptCount val="10"/>
                <c:pt idx="0">
                  <c:v>0.00441377334919091</c:v>
                </c:pt>
                <c:pt idx="1">
                  <c:v>0.0825443375464485</c:v>
                </c:pt>
                <c:pt idx="2">
                  <c:v>0.0358354823398879</c:v>
                </c:pt>
                <c:pt idx="3">
                  <c:v>0.0277578316815741</c:v>
                </c:pt>
                <c:pt idx="4">
                  <c:v>0.0639296480732148</c:v>
                </c:pt>
                <c:pt idx="5">
                  <c:v>0.051486489268586</c:v>
                </c:pt>
                <c:pt idx="6">
                  <c:v>0.0584526764861874</c:v>
                </c:pt>
                <c:pt idx="7">
                  <c:v>0.0698190950732742</c:v>
                </c:pt>
                <c:pt idx="8">
                  <c:v>0.0396039268698312</c:v>
                </c:pt>
                <c:pt idx="9">
                  <c:v>0.0498929889859074</c:v>
                </c:pt>
              </c:numCache>
            </c:numRef>
          </c:val>
        </c:ser>
        <c:ser>
          <c:idx val="1"/>
          <c:order val="2"/>
          <c:tx>
            <c:strRef>
              <c:f>Feuil1!$L$30</c:f>
              <c:strCache>
                <c:ptCount val="1"/>
                <c:pt idx="0">
                  <c:v>Dlogmax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Feuil1!$I$31:$I$40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Feuil1!$L$31:$L$40</c:f>
              <c:numCache>
                <c:formatCode>0.000</c:formatCode>
                <c:ptCount val="10"/>
                <c:pt idx="0">
                  <c:v>0.0319348470004539</c:v>
                </c:pt>
                <c:pt idx="1">
                  <c:v>0.117199698203082</c:v>
                </c:pt>
                <c:pt idx="2">
                  <c:v>0.0876197059632302</c:v>
                </c:pt>
                <c:pt idx="3">
                  <c:v>0.1131880270062</c:v>
                </c:pt>
                <c:pt idx="4">
                  <c:v>0.169059991327962</c:v>
                </c:pt>
                <c:pt idx="5">
                  <c:v>0.0738126855372612</c:v>
                </c:pt>
                <c:pt idx="6">
                  <c:v>0.100741738602264</c:v>
                </c:pt>
                <c:pt idx="7">
                  <c:v>0.106031267727719</c:v>
                </c:pt>
                <c:pt idx="8">
                  <c:v>0.0878220159781631</c:v>
                </c:pt>
                <c:pt idx="9">
                  <c:v>0.0745507165004444</c:v>
                </c:pt>
              </c:numCache>
            </c:numRef>
          </c:val>
        </c:ser>
        <c:marker val="1"/>
        <c:axId val="409961848"/>
        <c:axId val="409119784"/>
      </c:lineChart>
      <c:catAx>
        <c:axId val="40996184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09119784"/>
        <c:crosses val="autoZero"/>
        <c:auto val="1"/>
        <c:lblAlgn val="ctr"/>
        <c:lblOffset val="100"/>
        <c:tickLblSkip val="1"/>
        <c:tickMarkSkip val="1"/>
      </c:catAx>
      <c:valAx>
        <c:axId val="409119784"/>
        <c:scaling>
          <c:orientation val="minMax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341208223651328"/>
              <c:y val="0.140845474015282"/>
            </c:manualLayout>
          </c:layout>
          <c:spPr>
            <a:noFill/>
            <a:ln w="25400">
              <a:noFill/>
            </a:ln>
          </c:spPr>
        </c:title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09961848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526986258884"/>
          <c:y val="0.42723127117969"/>
          <c:w val="0.183727505043023"/>
          <c:h val="0.201878512755238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12700</xdr:colOff>
      <xdr:row>6</xdr:row>
      <xdr:rowOff>25400</xdr:rowOff>
    </xdr:from>
    <xdr:to>
      <xdr:col>25</xdr:col>
      <xdr:colOff>38100</xdr:colOff>
      <xdr:row>23</xdr:row>
      <xdr:rowOff>88900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292100</xdr:colOff>
      <xdr:row>30</xdr:row>
      <xdr:rowOff>50800</xdr:rowOff>
    </xdr:from>
    <xdr:to>
      <xdr:col>21</xdr:col>
      <xdr:colOff>342900</xdr:colOff>
      <xdr:row>46</xdr:row>
      <xdr:rowOff>114300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BF42"/>
  <sheetViews>
    <sheetView tabSelected="1" workbookViewId="0">
      <selection activeCell="N28" sqref="N28"/>
    </sheetView>
  </sheetViews>
  <sheetFormatPr baseColWidth="10" defaultColWidth="10.83203125" defaultRowHeight="13"/>
  <cols>
    <col min="1" max="1" width="10.5" bestFit="1" customWidth="1"/>
    <col min="2" max="2" width="3.1640625" style="1" bestFit="1" customWidth="1"/>
    <col min="3" max="3" width="7.5" bestFit="1" customWidth="1"/>
    <col min="4" max="5" width="7.6640625" bestFit="1" customWidth="1"/>
    <col min="6" max="9" width="7.5" bestFit="1" customWidth="1"/>
    <col min="10" max="10" width="6.5" bestFit="1" customWidth="1"/>
    <col min="11" max="11" width="8.5" customWidth="1"/>
    <col min="12" max="12" width="10.33203125" customWidth="1"/>
    <col min="13" max="13" width="8.1640625" bestFit="1" customWidth="1"/>
    <col min="14" max="15" width="6.5" bestFit="1" customWidth="1"/>
    <col min="16" max="16" width="7.5" bestFit="1" customWidth="1"/>
    <col min="17" max="17" width="6.1640625" bestFit="1" customWidth="1"/>
    <col min="18" max="19" width="7.6640625" bestFit="1" customWidth="1"/>
    <col min="20" max="20" width="6.5" bestFit="1" customWidth="1"/>
    <col min="21" max="21" width="6.1640625" bestFit="1" customWidth="1"/>
    <col min="22" max="22" width="6.5" bestFit="1" customWidth="1"/>
    <col min="23" max="27" width="6.1640625" bestFit="1" customWidth="1"/>
    <col min="28" max="28" width="6.5" bestFit="1" customWidth="1"/>
    <col min="29" max="30" width="6.1640625" bestFit="1" customWidth="1"/>
    <col min="31" max="31" width="6.5" bestFit="1" customWidth="1"/>
    <col min="32" max="32" width="6.1640625" bestFit="1" customWidth="1"/>
    <col min="33" max="34" width="7.5" bestFit="1" customWidth="1"/>
    <col min="35" max="36" width="6.1640625" bestFit="1" customWidth="1"/>
    <col min="37" max="41" width="7.5" bestFit="1" customWidth="1"/>
    <col min="42" max="42" width="5.83203125" bestFit="1" customWidth="1"/>
    <col min="43" max="43" width="6.5" bestFit="1" customWidth="1"/>
    <col min="44" max="46" width="6.1640625" bestFit="1" customWidth="1"/>
    <col min="47" max="48" width="6.5" bestFit="1" customWidth="1"/>
    <col min="49" max="49" width="6.1640625" bestFit="1" customWidth="1"/>
    <col min="50" max="50" width="6.5" bestFit="1" customWidth="1"/>
    <col min="51" max="51" width="7.5" bestFit="1" customWidth="1"/>
    <col min="52" max="52" width="6.1640625" bestFit="1" customWidth="1"/>
    <col min="53" max="54" width="6.5" bestFit="1" customWidth="1"/>
    <col min="55" max="55" width="6.1640625" bestFit="1" customWidth="1"/>
    <col min="56" max="56" width="7.5" bestFit="1" customWidth="1"/>
    <col min="57" max="57" width="6.1640625" bestFit="1" customWidth="1"/>
    <col min="58" max="58" width="6.5" bestFit="1" customWidth="1"/>
    <col min="59" max="62" width="6.1640625" bestFit="1" customWidth="1"/>
    <col min="63" max="63" width="7.5" bestFit="1" customWidth="1"/>
    <col min="64" max="67" width="6.1640625" bestFit="1" customWidth="1"/>
    <col min="68" max="68" width="7.5" bestFit="1" customWidth="1"/>
    <col min="69" max="71" width="6.1640625" bestFit="1" customWidth="1"/>
  </cols>
  <sheetData>
    <row r="2" spans="2:58">
      <c r="K2" s="1"/>
    </row>
    <row r="3" spans="2:58">
      <c r="C3" t="s">
        <v>18</v>
      </c>
      <c r="D3" t="s">
        <v>18</v>
      </c>
      <c r="E3" t="s">
        <v>18</v>
      </c>
      <c r="F3" t="s">
        <v>18</v>
      </c>
      <c r="G3" t="s">
        <v>18</v>
      </c>
      <c r="H3" t="s">
        <v>18</v>
      </c>
      <c r="I3" t="s">
        <v>18</v>
      </c>
      <c r="J3" t="s">
        <v>18</v>
      </c>
      <c r="K3" s="1"/>
      <c r="L3" s="3"/>
    </row>
    <row r="4" spans="2:58" s="3" customFormat="1">
      <c r="C4" s="3" t="s">
        <v>1</v>
      </c>
      <c r="D4" s="3" t="s">
        <v>7</v>
      </c>
      <c r="E4" s="3" t="s">
        <v>8</v>
      </c>
      <c r="F4" s="3" t="s">
        <v>2</v>
      </c>
      <c r="G4" s="3" t="s">
        <v>3</v>
      </c>
      <c r="H4" s="3" t="s">
        <v>4</v>
      </c>
      <c r="I4" s="3" t="s">
        <v>5</v>
      </c>
      <c r="J4" s="4" t="s">
        <v>6</v>
      </c>
      <c r="K4" s="1"/>
      <c r="AN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2:58">
      <c r="B5" s="1">
        <v>1</v>
      </c>
      <c r="C5">
        <v>217</v>
      </c>
      <c r="D5">
        <v>214</v>
      </c>
      <c r="E5">
        <v>214</v>
      </c>
      <c r="F5">
        <v>222</v>
      </c>
      <c r="G5">
        <v>217</v>
      </c>
      <c r="H5">
        <v>228</v>
      </c>
      <c r="I5">
        <v>219</v>
      </c>
      <c r="J5">
        <v>224</v>
      </c>
    </row>
    <row r="6" spans="2:58">
      <c r="B6" s="1">
        <v>3</v>
      </c>
      <c r="C6">
        <v>33</v>
      </c>
      <c r="D6">
        <v>32.9</v>
      </c>
      <c r="E6">
        <v>31.3</v>
      </c>
      <c r="F6">
        <v>32.5</v>
      </c>
      <c r="G6">
        <v>33.5</v>
      </c>
      <c r="H6">
        <v>33.4</v>
      </c>
      <c r="I6">
        <v>33.200000000000003</v>
      </c>
      <c r="J6">
        <v>33.9</v>
      </c>
    </row>
    <row r="7" spans="2:58">
      <c r="B7" s="1">
        <v>4</v>
      </c>
      <c r="C7">
        <v>22.9</v>
      </c>
      <c r="D7">
        <v>25.4</v>
      </c>
      <c r="E7">
        <v>23.8</v>
      </c>
      <c r="F7">
        <v>25.4</v>
      </c>
      <c r="G7">
        <v>24.6</v>
      </c>
      <c r="H7">
        <v>25.8</v>
      </c>
      <c r="I7">
        <v>25.5</v>
      </c>
      <c r="J7">
        <v>25.6</v>
      </c>
    </row>
    <row r="8" spans="2:58">
      <c r="B8" s="1">
        <v>5</v>
      </c>
      <c r="C8">
        <v>49.1</v>
      </c>
      <c r="D8">
        <v>48</v>
      </c>
      <c r="E8">
        <v>46.2</v>
      </c>
      <c r="F8">
        <v>48</v>
      </c>
      <c r="G8">
        <v>56</v>
      </c>
      <c r="H8">
        <v>54</v>
      </c>
      <c r="I8">
        <v>49</v>
      </c>
      <c r="J8">
        <v>46</v>
      </c>
    </row>
    <row r="9" spans="2:58">
      <c r="B9" s="1">
        <v>6</v>
      </c>
      <c r="C9">
        <v>34.5</v>
      </c>
      <c r="D9">
        <v>31.4</v>
      </c>
      <c r="E9">
        <v>34.1</v>
      </c>
      <c r="F9">
        <v>32</v>
      </c>
      <c r="G9">
        <v>40</v>
      </c>
      <c r="H9">
        <v>37</v>
      </c>
      <c r="I9">
        <v>35</v>
      </c>
      <c r="J9">
        <v>35</v>
      </c>
    </row>
    <row r="10" spans="2:58">
      <c r="B10" s="1">
        <v>10</v>
      </c>
      <c r="C10">
        <v>44.5</v>
      </c>
      <c r="D10">
        <v>45.7</v>
      </c>
      <c r="E10">
        <v>43.6</v>
      </c>
      <c r="F10">
        <v>45.9</v>
      </c>
      <c r="G10">
        <v>43.8</v>
      </c>
      <c r="H10">
        <v>45.5</v>
      </c>
      <c r="I10">
        <v>44</v>
      </c>
      <c r="J10">
        <v>44.4</v>
      </c>
    </row>
    <row r="11" spans="2:58">
      <c r="B11" s="1">
        <v>11</v>
      </c>
      <c r="C11">
        <v>48.5</v>
      </c>
      <c r="D11">
        <v>44</v>
      </c>
      <c r="E11">
        <v>44.3</v>
      </c>
      <c r="F11">
        <v>44</v>
      </c>
      <c r="G11">
        <v>45</v>
      </c>
      <c r="H11">
        <v>47</v>
      </c>
      <c r="I11">
        <v>48</v>
      </c>
      <c r="J11">
        <v>46</v>
      </c>
    </row>
    <row r="12" spans="2:58">
      <c r="B12" s="1">
        <v>12</v>
      </c>
      <c r="C12">
        <v>37</v>
      </c>
      <c r="D12">
        <v>35.700000000000003</v>
      </c>
      <c r="E12">
        <v>35.1</v>
      </c>
      <c r="F12">
        <v>35.4</v>
      </c>
      <c r="G12">
        <v>34.5</v>
      </c>
      <c r="H12">
        <v>36.6</v>
      </c>
      <c r="I12">
        <v>37.5</v>
      </c>
      <c r="J12">
        <v>36.200000000000003</v>
      </c>
    </row>
    <row r="13" spans="2:58">
      <c r="B13" s="1">
        <v>13</v>
      </c>
      <c r="C13">
        <v>29.5</v>
      </c>
      <c r="D13">
        <v>27.8</v>
      </c>
      <c r="E13">
        <v>26.4</v>
      </c>
      <c r="F13">
        <v>28</v>
      </c>
      <c r="G13">
        <v>27.1</v>
      </c>
      <c r="H13">
        <v>29</v>
      </c>
      <c r="I13">
        <v>28.5</v>
      </c>
      <c r="J13">
        <v>27.8</v>
      </c>
    </row>
    <row r="14" spans="2:58">
      <c r="B14" s="1">
        <v>14</v>
      </c>
      <c r="C14">
        <v>30.5</v>
      </c>
      <c r="D14">
        <v>29.2</v>
      </c>
      <c r="E14">
        <v>29.1</v>
      </c>
      <c r="F14">
        <v>29.7</v>
      </c>
      <c r="G14">
        <v>29.6</v>
      </c>
      <c r="H14">
        <v>30.8</v>
      </c>
      <c r="I14">
        <v>30.7</v>
      </c>
      <c r="J14">
        <v>30.7</v>
      </c>
    </row>
    <row r="15" spans="2:58">
      <c r="B15" s="1">
        <v>7</v>
      </c>
      <c r="C15">
        <v>40.5</v>
      </c>
      <c r="D15">
        <v>39.4</v>
      </c>
      <c r="E15">
        <v>38.9</v>
      </c>
      <c r="F15">
        <v>36.200000000000003</v>
      </c>
      <c r="G15">
        <v>37.700000000000003</v>
      </c>
      <c r="H15">
        <v>39.6</v>
      </c>
      <c r="I15">
        <v>40.200000000000003</v>
      </c>
      <c r="J15">
        <v>39.5</v>
      </c>
    </row>
    <row r="16" spans="2:58">
      <c r="B16" s="1">
        <v>8</v>
      </c>
      <c r="C16">
        <v>16.5</v>
      </c>
      <c r="D16">
        <v>15.7</v>
      </c>
      <c r="E16">
        <v>15</v>
      </c>
      <c r="F16">
        <v>14.5</v>
      </c>
      <c r="G16">
        <v>12.9</v>
      </c>
      <c r="H16">
        <v>16.3</v>
      </c>
      <c r="I16">
        <v>16.399999999999999</v>
      </c>
      <c r="J16">
        <v>13.8</v>
      </c>
    </row>
    <row r="17" spans="1:58" s="1" customFormat="1">
      <c r="A17" s="1" t="s">
        <v>0</v>
      </c>
      <c r="C17" s="5" t="str">
        <f t="shared" ref="C17:J17" si="0">C4</f>
        <v>42625 *</v>
      </c>
      <c r="D17" s="5" t="str">
        <f t="shared" si="0"/>
        <v>62725 v</v>
      </c>
      <c r="E17" s="5" t="str">
        <f t="shared" si="0"/>
        <v>62201 v</v>
      </c>
      <c r="F17" s="5" t="str">
        <f t="shared" si="0"/>
        <v>50439 *</v>
      </c>
      <c r="G17" s="5" t="str">
        <f t="shared" si="0"/>
        <v>57922 *</v>
      </c>
      <c r="H17" s="5" t="str">
        <f t="shared" si="0"/>
        <v>56877 *</v>
      </c>
      <c r="I17" s="5" t="str">
        <f t="shared" si="0"/>
        <v>42626 *</v>
      </c>
      <c r="J17" s="5" t="str">
        <f t="shared" si="0"/>
        <v>47538 *</v>
      </c>
      <c r="K17" s="5"/>
      <c r="L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</row>
    <row r="18" spans="1:58">
      <c r="A18" s="2">
        <v>2.3260000000000001</v>
      </c>
      <c r="B18" s="1">
        <v>1</v>
      </c>
      <c r="C18" s="2">
        <f t="shared" ref="C18:J29" si="1">LOG10(C5)-$A18</f>
        <v>1.0459733848529496E-2</v>
      </c>
      <c r="D18" s="2">
        <f t="shared" si="1"/>
        <v>4.4137733491909081E-3</v>
      </c>
      <c r="E18" s="2">
        <f t="shared" si="1"/>
        <v>4.4137733491909081E-3</v>
      </c>
      <c r="F18" s="2">
        <f t="shared" si="1"/>
        <v>2.0352974450638772E-2</v>
      </c>
      <c r="G18" s="2">
        <f t="shared" si="1"/>
        <v>1.0459733848529496E-2</v>
      </c>
      <c r="H18" s="2">
        <f t="shared" si="1"/>
        <v>3.1934847000453903E-2</v>
      </c>
      <c r="I18" s="2">
        <f t="shared" si="1"/>
        <v>1.4444114840118427E-2</v>
      </c>
      <c r="J18" s="2">
        <f t="shared" si="1"/>
        <v>2.424801833416268E-2</v>
      </c>
      <c r="K18" s="2"/>
      <c r="L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58">
      <c r="A19" s="2">
        <v>1.413</v>
      </c>
      <c r="B19" s="1">
        <v>3</v>
      </c>
      <c r="C19" s="2">
        <f t="shared" si="1"/>
        <v>0.10551393987788749</v>
      </c>
      <c r="D19" s="2">
        <f t="shared" si="1"/>
        <v>0.10419589794997419</v>
      </c>
      <c r="E19" s="2">
        <f t="shared" si="1"/>
        <v>8.2544337546448521E-2</v>
      </c>
      <c r="F19" s="2">
        <f t="shared" si="1"/>
        <v>9.8883360978874402E-2</v>
      </c>
      <c r="G19" s="2">
        <f t="shared" si="1"/>
        <v>0.11204480703684516</v>
      </c>
      <c r="H19" s="2">
        <f t="shared" si="1"/>
        <v>0.11074646681156453</v>
      </c>
      <c r="I19" s="2">
        <f t="shared" si="1"/>
        <v>0.10813808370403621</v>
      </c>
      <c r="J19" s="2">
        <f t="shared" si="1"/>
        <v>0.11719969820308207</v>
      </c>
      <c r="K19" s="2"/>
      <c r="L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>
      <c r="A20" s="2">
        <v>1.3240000000000001</v>
      </c>
      <c r="B20" s="1">
        <v>4</v>
      </c>
      <c r="C20" s="2">
        <f t="shared" si="1"/>
        <v>3.583548233988787E-2</v>
      </c>
      <c r="D20" s="2">
        <f t="shared" si="1"/>
        <v>8.083371661993799E-2</v>
      </c>
      <c r="E20" s="2">
        <f t="shared" si="1"/>
        <v>5.2576957056511997E-2</v>
      </c>
      <c r="F20" s="2">
        <f t="shared" si="1"/>
        <v>8.083371661993799E-2</v>
      </c>
      <c r="G20" s="2">
        <f t="shared" si="1"/>
        <v>6.6935107103379021E-2</v>
      </c>
      <c r="H20" s="2">
        <f t="shared" si="1"/>
        <v>8.761970596323021E-2</v>
      </c>
      <c r="I20" s="2">
        <f t="shared" si="1"/>
        <v>8.2540180433955168E-2</v>
      </c>
      <c r="J20" s="2">
        <f t="shared" si="1"/>
        <v>8.4239965311849518E-2</v>
      </c>
      <c r="K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58">
      <c r="A21" s="2">
        <v>1.635</v>
      </c>
      <c r="B21" s="1">
        <v>5</v>
      </c>
      <c r="C21" s="2">
        <f t="shared" si="1"/>
        <v>5.6081492122968424E-2</v>
      </c>
      <c r="D21" s="2">
        <f t="shared" si="1"/>
        <v>4.6241237375587163E-2</v>
      </c>
      <c r="E21" s="2">
        <f t="shared" si="1"/>
        <v>2.9641975556125466E-2</v>
      </c>
      <c r="F21" s="2">
        <f t="shared" si="1"/>
        <v>4.6241237375587163E-2</v>
      </c>
      <c r="G21" s="2">
        <f t="shared" si="1"/>
        <v>0.11318802700620045</v>
      </c>
      <c r="H21" s="2">
        <f t="shared" si="1"/>
        <v>9.7393759822968606E-2</v>
      </c>
      <c r="I21" s="2">
        <f t="shared" si="1"/>
        <v>5.5196080028513617E-2</v>
      </c>
      <c r="J21" s="2">
        <f t="shared" si="1"/>
        <v>2.7757831681574086E-2</v>
      </c>
      <c r="K21" s="2"/>
      <c r="L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58">
      <c r="A22" s="2">
        <v>1.4330000000000001</v>
      </c>
      <c r="B22" s="1">
        <v>6</v>
      </c>
      <c r="C22" s="2">
        <f t="shared" si="1"/>
        <v>0.10481909507327414</v>
      </c>
      <c r="D22" s="2">
        <f t="shared" si="1"/>
        <v>6.3929648073214773E-2</v>
      </c>
      <c r="E22" s="2">
        <f t="shared" si="1"/>
        <v>9.9754378992497728E-2</v>
      </c>
      <c r="F22" s="2">
        <f t="shared" si="1"/>
        <v>7.2149978319905994E-2</v>
      </c>
      <c r="G22" s="2">
        <f t="shared" si="1"/>
        <v>0.16905999132796223</v>
      </c>
      <c r="H22" s="2">
        <f t="shared" si="1"/>
        <v>0.13520172406699493</v>
      </c>
      <c r="I22" s="2">
        <f t="shared" si="1"/>
        <v>0.11106804435027562</v>
      </c>
      <c r="J22" s="2">
        <f t="shared" si="1"/>
        <v>0.11106804435027562</v>
      </c>
      <c r="K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58">
      <c r="A23" s="2">
        <v>1.5880000000000001</v>
      </c>
      <c r="B23" s="1">
        <v>10</v>
      </c>
      <c r="C23" s="2">
        <f t="shared" si="1"/>
        <v>6.0360010980931467E-2</v>
      </c>
      <c r="D23" s="2">
        <f t="shared" si="1"/>
        <v>7.1916200069850111E-2</v>
      </c>
      <c r="E23" s="2">
        <f t="shared" si="1"/>
        <v>5.1486489268586011E-2</v>
      </c>
      <c r="F23" s="2">
        <f t="shared" si="1"/>
        <v>7.3812685537261169E-2</v>
      </c>
      <c r="G23" s="2">
        <f t="shared" si="1"/>
        <v>5.3474110504099448E-2</v>
      </c>
      <c r="H23" s="2">
        <f t="shared" si="1"/>
        <v>7.0011396657112313E-2</v>
      </c>
      <c r="I23" s="2">
        <f t="shared" si="1"/>
        <v>5.5452676486187347E-2</v>
      </c>
      <c r="J23" s="2">
        <f t="shared" si="1"/>
        <v>5.9382970114619793E-2</v>
      </c>
      <c r="K23" s="2"/>
      <c r="L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58">
      <c r="A24" s="2">
        <v>1.585</v>
      </c>
      <c r="B24" s="1">
        <v>11</v>
      </c>
      <c r="C24" s="2">
        <f t="shared" si="1"/>
        <v>0.10074173860226376</v>
      </c>
      <c r="D24" s="2">
        <f t="shared" si="1"/>
        <v>5.845267648618746E-2</v>
      </c>
      <c r="E24" s="2">
        <f t="shared" si="1"/>
        <v>6.1403726223069555E-2</v>
      </c>
      <c r="F24" s="2">
        <f t="shared" si="1"/>
        <v>5.845267648618746E-2</v>
      </c>
      <c r="G24" s="2">
        <f t="shared" si="1"/>
        <v>6.8212513775343764E-2</v>
      </c>
      <c r="H24" s="2">
        <f t="shared" si="1"/>
        <v>8.709785793571756E-2</v>
      </c>
      <c r="I24" s="2">
        <f t="shared" si="1"/>
        <v>9.6241237375587207E-2</v>
      </c>
      <c r="J24" s="2">
        <f t="shared" si="1"/>
        <v>7.775783168157413E-2</v>
      </c>
      <c r="K24" s="2"/>
      <c r="L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58">
      <c r="A25" s="2">
        <v>1.468</v>
      </c>
      <c r="B25" s="1">
        <v>12</v>
      </c>
      <c r="C25" s="2">
        <f t="shared" si="1"/>
        <v>0.10020172406699501</v>
      </c>
      <c r="D25" s="2">
        <f t="shared" si="1"/>
        <v>8.4668216112193218E-2</v>
      </c>
      <c r="E25" s="2">
        <f t="shared" si="1"/>
        <v>7.7307116465824111E-2</v>
      </c>
      <c r="F25" s="2">
        <f t="shared" si="1"/>
        <v>8.1003262025787892E-2</v>
      </c>
      <c r="G25" s="2">
        <f t="shared" si="1"/>
        <v>6.9819095073274218E-2</v>
      </c>
      <c r="H25" s="2">
        <f t="shared" si="1"/>
        <v>9.5481085394410803E-2</v>
      </c>
      <c r="I25" s="2">
        <f t="shared" si="1"/>
        <v>0.10603126772771887</v>
      </c>
      <c r="J25" s="2">
        <f t="shared" si="1"/>
        <v>9.0708570533165833E-2</v>
      </c>
      <c r="K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>
      <c r="A26" s="2">
        <v>1.3819999999999999</v>
      </c>
      <c r="B26" s="1">
        <v>13</v>
      </c>
      <c r="C26" s="2">
        <f t="shared" si="1"/>
        <v>8.7822015978163082E-2</v>
      </c>
      <c r="D26" s="2">
        <f t="shared" si="1"/>
        <v>6.2044795918076323E-2</v>
      </c>
      <c r="E26" s="2">
        <f t="shared" si="1"/>
        <v>3.9603926869831163E-2</v>
      </c>
      <c r="F26" s="2">
        <f t="shared" si="1"/>
        <v>6.5158031342219314E-2</v>
      </c>
      <c r="G26" s="2">
        <f t="shared" si="1"/>
        <v>5.0969290874405937E-2</v>
      </c>
      <c r="H26" s="2">
        <f t="shared" si="1"/>
        <v>8.0397997898956186E-2</v>
      </c>
      <c r="I26" s="2">
        <f t="shared" si="1"/>
        <v>7.2844860008510315E-2</v>
      </c>
      <c r="J26" s="2">
        <f t="shared" si="1"/>
        <v>6.2044795918076323E-2</v>
      </c>
      <c r="K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>
      <c r="A27" s="2">
        <v>1.4139999999999999</v>
      </c>
      <c r="B27" s="1">
        <v>14</v>
      </c>
      <c r="C27" s="2">
        <f t="shared" si="1"/>
        <v>7.0299839346785964E-2</v>
      </c>
      <c r="D27" s="2">
        <f t="shared" si="1"/>
        <v>5.1382851448418254E-2</v>
      </c>
      <c r="E27" s="2">
        <f t="shared" si="1"/>
        <v>4.9892988985907438E-2</v>
      </c>
      <c r="F27" s="2">
        <f t="shared" si="1"/>
        <v>5.8756449317212356E-2</v>
      </c>
      <c r="G27" s="2">
        <f t="shared" si="1"/>
        <v>5.7291711058938599E-2</v>
      </c>
      <c r="H27" s="2">
        <f t="shared" si="1"/>
        <v>7.4550716500444425E-2</v>
      </c>
      <c r="I27" s="2">
        <f t="shared" si="1"/>
        <v>7.3138375477186601E-2</v>
      </c>
      <c r="J27" s="2">
        <f t="shared" si="1"/>
        <v>7.3138375477186601E-2</v>
      </c>
      <c r="K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58">
      <c r="A28" s="2">
        <v>1.5349999999999999</v>
      </c>
      <c r="B28" s="1">
        <v>7</v>
      </c>
      <c r="C28" s="2">
        <f t="shared" si="1"/>
        <v>7.2455023214668568E-2</v>
      </c>
      <c r="D28" s="2">
        <f t="shared" si="1"/>
        <v>6.0496221825574237E-2</v>
      </c>
      <c r="E28" s="2">
        <f t="shared" si="1"/>
        <v>5.4949601325707809E-2</v>
      </c>
      <c r="F28" s="2">
        <f t="shared" si="1"/>
        <v>2.3708570533165885E-2</v>
      </c>
      <c r="G28" s="2">
        <f t="shared" si="1"/>
        <v>4.1341350205792882E-2</v>
      </c>
      <c r="H28" s="2">
        <f t="shared" si="1"/>
        <v>6.2695185925512487E-2</v>
      </c>
      <c r="I28" s="2">
        <f t="shared" si="1"/>
        <v>6.9226053084470163E-2</v>
      </c>
      <c r="J28" s="2">
        <f t="shared" si="1"/>
        <v>6.1597095626460208E-2</v>
      </c>
      <c r="K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58">
      <c r="A29" s="2">
        <v>1.091</v>
      </c>
      <c r="B29" s="1">
        <v>8</v>
      </c>
      <c r="C29" s="2">
        <f t="shared" si="1"/>
        <v>0.1264839442139063</v>
      </c>
      <c r="D29" s="2">
        <f t="shared" si="1"/>
        <v>0.10489965240923382</v>
      </c>
      <c r="E29" s="2">
        <f t="shared" si="1"/>
        <v>8.5091259055681379E-2</v>
      </c>
      <c r="F29" s="2">
        <f t="shared" si="1"/>
        <v>7.0368002234974858E-2</v>
      </c>
      <c r="G29" s="2">
        <f t="shared" si="1"/>
        <v>1.9589710299249052E-2</v>
      </c>
      <c r="H29" s="2">
        <f t="shared" si="1"/>
        <v>0.12118760440395793</v>
      </c>
      <c r="I29" s="2">
        <f t="shared" si="1"/>
        <v>0.12384384804769777</v>
      </c>
      <c r="J29" s="2">
        <f t="shared" si="1"/>
        <v>4.8879086401236504E-2</v>
      </c>
      <c r="K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58">
      <c r="C30" s="6" t="s">
        <v>9</v>
      </c>
      <c r="D30" s="6" t="s">
        <v>10</v>
      </c>
      <c r="E30" s="6" t="s">
        <v>11</v>
      </c>
      <c r="F30" s="6" t="s">
        <v>12</v>
      </c>
      <c r="G30" s="6" t="s">
        <v>13</v>
      </c>
      <c r="H30" s="6" t="s">
        <v>14</v>
      </c>
      <c r="I30" s="6"/>
      <c r="J30" s="6" t="s">
        <v>15</v>
      </c>
      <c r="K30" s="6" t="s">
        <v>16</v>
      </c>
      <c r="L30" s="6" t="s">
        <v>17</v>
      </c>
    </row>
    <row r="31" spans="1:58">
      <c r="B31" s="1">
        <v>1</v>
      </c>
      <c r="C31">
        <f t="shared" ref="C31:C42" si="2">COUNT(C5:N5)</f>
        <v>8</v>
      </c>
      <c r="D31" s="7">
        <f t="shared" ref="D31:D42" si="3">AVERAGE(C5:N5)</f>
        <v>219.375</v>
      </c>
      <c r="E31">
        <f t="shared" ref="E31:E42" si="4">MIN(C5:N5)</f>
        <v>214</v>
      </c>
      <c r="F31">
        <f t="shared" ref="F31:F42" si="5">MAX(C5:N5)</f>
        <v>228</v>
      </c>
      <c r="G31" s="8">
        <f t="shared" ref="G31:G42" si="6">STDEV(C5:N5)</f>
        <v>4.955156044825574</v>
      </c>
      <c r="H31" s="8">
        <f t="shared" ref="H31:H42" si="7">G31*100/D31</f>
        <v>2.2587605902338801</v>
      </c>
      <c r="I31">
        <v>1</v>
      </c>
      <c r="J31" s="2">
        <f t="shared" ref="J31:L42" si="8">LOG10(D31)-$A18</f>
        <v>1.5187133809899223E-2</v>
      </c>
      <c r="K31" s="2">
        <f t="shared" si="8"/>
        <v>4.4137733491909081E-3</v>
      </c>
      <c r="L31" s="2">
        <f t="shared" si="8"/>
        <v>3.1934847000453903E-2</v>
      </c>
    </row>
    <row r="32" spans="1:58">
      <c r="B32" s="1">
        <v>3</v>
      </c>
      <c r="C32">
        <f t="shared" si="2"/>
        <v>8</v>
      </c>
      <c r="D32" s="7">
        <f t="shared" si="3"/>
        <v>32.962499999999999</v>
      </c>
      <c r="E32">
        <f t="shared" si="4"/>
        <v>31.3</v>
      </c>
      <c r="F32">
        <f t="shared" si="5"/>
        <v>33.9</v>
      </c>
      <c r="G32" s="8">
        <f t="shared" si="6"/>
        <v>0.79271234198976537</v>
      </c>
      <c r="H32" s="8">
        <f t="shared" si="7"/>
        <v>2.4048914432757389</v>
      </c>
      <c r="I32">
        <v>3</v>
      </c>
      <c r="J32" s="2">
        <f t="shared" si="8"/>
        <v>0.10502014280149075</v>
      </c>
      <c r="K32" s="2">
        <f t="shared" si="8"/>
        <v>8.2544337546448521E-2</v>
      </c>
      <c r="L32" s="2">
        <f t="shared" si="8"/>
        <v>0.11719969820308207</v>
      </c>
    </row>
    <row r="33" spans="2:12">
      <c r="B33" s="1">
        <v>4</v>
      </c>
      <c r="C33">
        <f t="shared" si="2"/>
        <v>8</v>
      </c>
      <c r="D33" s="7">
        <f t="shared" si="3"/>
        <v>24.875</v>
      </c>
      <c r="E33">
        <f t="shared" si="4"/>
        <v>22.9</v>
      </c>
      <c r="F33">
        <f t="shared" si="5"/>
        <v>25.8</v>
      </c>
      <c r="G33" s="8">
        <f t="shared" si="6"/>
        <v>1.0319883720275096</v>
      </c>
      <c r="H33" s="8">
        <f t="shared" si="7"/>
        <v>4.1486969729749132</v>
      </c>
      <c r="I33">
        <v>4</v>
      </c>
      <c r="J33" s="2">
        <f t="shared" si="8"/>
        <v>7.1763089417762993E-2</v>
      </c>
      <c r="K33" s="2">
        <f t="shared" si="8"/>
        <v>3.583548233988787E-2</v>
      </c>
      <c r="L33" s="2">
        <f t="shared" si="8"/>
        <v>8.761970596323021E-2</v>
      </c>
    </row>
    <row r="34" spans="2:12">
      <c r="B34" s="1">
        <v>5</v>
      </c>
      <c r="C34">
        <f t="shared" si="2"/>
        <v>8</v>
      </c>
      <c r="D34" s="7">
        <f t="shared" si="3"/>
        <v>49.537500000000001</v>
      </c>
      <c r="E34">
        <f t="shared" si="4"/>
        <v>46</v>
      </c>
      <c r="F34">
        <f t="shared" si="5"/>
        <v>56</v>
      </c>
      <c r="G34" s="8">
        <f t="shared" si="6"/>
        <v>3.5964019718125364</v>
      </c>
      <c r="H34" s="8">
        <f t="shared" si="7"/>
        <v>7.2599585603079211</v>
      </c>
      <c r="I34">
        <v>5</v>
      </c>
      <c r="J34" s="2">
        <f t="shared" si="8"/>
        <v>5.9934085342246091E-2</v>
      </c>
      <c r="K34" s="2">
        <f t="shared" si="8"/>
        <v>2.7757831681574086E-2</v>
      </c>
      <c r="L34" s="2">
        <f t="shared" si="8"/>
        <v>0.11318802700620045</v>
      </c>
    </row>
    <row r="35" spans="2:12">
      <c r="B35" s="1">
        <v>6</v>
      </c>
      <c r="C35">
        <f t="shared" si="2"/>
        <v>8</v>
      </c>
      <c r="D35" s="7">
        <f t="shared" si="3"/>
        <v>34.875</v>
      </c>
      <c r="E35">
        <f t="shared" si="4"/>
        <v>31.4</v>
      </c>
      <c r="F35">
        <f t="shared" si="5"/>
        <v>40</v>
      </c>
      <c r="G35" s="8">
        <f t="shared" si="6"/>
        <v>2.722787437272967</v>
      </c>
      <c r="H35" s="8">
        <f t="shared" si="7"/>
        <v>7.8072758058006233</v>
      </c>
      <c r="I35">
        <v>6</v>
      </c>
      <c r="J35" s="2">
        <f t="shared" si="8"/>
        <v>0.10951421628165381</v>
      </c>
      <c r="K35" s="2">
        <f t="shared" si="8"/>
        <v>6.3929648073214773E-2</v>
      </c>
      <c r="L35" s="2">
        <f t="shared" si="8"/>
        <v>0.16905999132796223</v>
      </c>
    </row>
    <row r="36" spans="2:12">
      <c r="B36" s="1">
        <v>10</v>
      </c>
      <c r="C36">
        <f t="shared" si="2"/>
        <v>8</v>
      </c>
      <c r="D36" s="7">
        <f t="shared" si="3"/>
        <v>44.674999999999997</v>
      </c>
      <c r="E36">
        <f t="shared" si="4"/>
        <v>43.6</v>
      </c>
      <c r="F36">
        <f t="shared" si="5"/>
        <v>45.9</v>
      </c>
      <c r="G36" s="8">
        <f t="shared" si="6"/>
        <v>0.90356437038492832</v>
      </c>
      <c r="H36" s="8">
        <f t="shared" si="7"/>
        <v>2.022527969524182</v>
      </c>
      <c r="I36">
        <v>10</v>
      </c>
      <c r="J36" s="2">
        <f t="shared" si="8"/>
        <v>6.2064561177681776E-2</v>
      </c>
      <c r="K36" s="2">
        <f t="shared" si="8"/>
        <v>5.1486489268586011E-2</v>
      </c>
      <c r="L36" s="2">
        <f t="shared" si="8"/>
        <v>7.3812685537261169E-2</v>
      </c>
    </row>
    <row r="37" spans="2:12">
      <c r="B37" s="1">
        <v>11</v>
      </c>
      <c r="C37">
        <f t="shared" si="2"/>
        <v>8</v>
      </c>
      <c r="D37" s="7">
        <f t="shared" si="3"/>
        <v>45.85</v>
      </c>
      <c r="E37">
        <f t="shared" si="4"/>
        <v>44</v>
      </c>
      <c r="F37">
        <f t="shared" si="5"/>
        <v>48.5</v>
      </c>
      <c r="G37" s="8">
        <f t="shared" si="6"/>
        <v>1.8110770276273054</v>
      </c>
      <c r="H37" s="8">
        <f t="shared" si="7"/>
        <v>3.9500044223060091</v>
      </c>
      <c r="I37">
        <v>11</v>
      </c>
      <c r="J37" s="2">
        <f t="shared" si="8"/>
        <v>7.6339340006039924E-2</v>
      </c>
      <c r="K37" s="2">
        <f t="shared" si="8"/>
        <v>5.845267648618746E-2</v>
      </c>
      <c r="L37" s="2">
        <f t="shared" si="8"/>
        <v>0.10074173860226376</v>
      </c>
    </row>
    <row r="38" spans="2:12">
      <c r="B38" s="1">
        <v>12</v>
      </c>
      <c r="C38">
        <f t="shared" si="2"/>
        <v>8</v>
      </c>
      <c r="D38" s="7">
        <f t="shared" si="3"/>
        <v>36</v>
      </c>
      <c r="E38">
        <f t="shared" si="4"/>
        <v>34.5</v>
      </c>
      <c r="F38">
        <f t="shared" si="5"/>
        <v>37.5</v>
      </c>
      <c r="G38" s="8">
        <f t="shared" si="6"/>
        <v>1.0113640011674243</v>
      </c>
      <c r="H38" s="8">
        <f t="shared" si="7"/>
        <v>2.8093444476872897</v>
      </c>
      <c r="I38">
        <v>12</v>
      </c>
      <c r="J38" s="2">
        <f t="shared" si="8"/>
        <v>8.8302500767287295E-2</v>
      </c>
      <c r="K38" s="2">
        <f t="shared" si="8"/>
        <v>6.9819095073274218E-2</v>
      </c>
      <c r="L38" s="2">
        <f t="shared" si="8"/>
        <v>0.10603126772771887</v>
      </c>
    </row>
    <row r="39" spans="2:12">
      <c r="B39" s="1">
        <v>13</v>
      </c>
      <c r="C39">
        <f t="shared" si="2"/>
        <v>8</v>
      </c>
      <c r="D39" s="7">
        <f t="shared" si="3"/>
        <v>28.012499999999999</v>
      </c>
      <c r="E39">
        <f t="shared" si="4"/>
        <v>26.4</v>
      </c>
      <c r="F39">
        <f t="shared" si="5"/>
        <v>29.5</v>
      </c>
      <c r="G39" s="8">
        <f t="shared" si="6"/>
        <v>0.99633256065865827</v>
      </c>
      <c r="H39" s="8">
        <f t="shared" si="7"/>
        <v>3.5567427421995834</v>
      </c>
      <c r="I39">
        <v>13</v>
      </c>
      <c r="J39" s="2">
        <f t="shared" si="8"/>
        <v>6.5351869543117669E-2</v>
      </c>
      <c r="K39" s="2">
        <f t="shared" si="8"/>
        <v>3.9603926869831163E-2</v>
      </c>
      <c r="L39" s="2">
        <f t="shared" si="8"/>
        <v>8.7822015978163082E-2</v>
      </c>
    </row>
    <row r="40" spans="2:12">
      <c r="B40" s="1">
        <v>14</v>
      </c>
      <c r="C40">
        <f t="shared" si="2"/>
        <v>8</v>
      </c>
      <c r="D40" s="7">
        <f t="shared" si="3"/>
        <v>30.037500000000001</v>
      </c>
      <c r="E40">
        <f t="shared" si="4"/>
        <v>29.1</v>
      </c>
      <c r="F40">
        <f t="shared" si="5"/>
        <v>30.8</v>
      </c>
      <c r="G40" s="8">
        <f t="shared" si="6"/>
        <v>0.71301672991785259</v>
      </c>
      <c r="H40" s="8">
        <f t="shared" si="7"/>
        <v>2.373755239010745</v>
      </c>
      <c r="I40">
        <v>14</v>
      </c>
      <c r="J40" s="2">
        <f t="shared" si="8"/>
        <v>6.3663783811956698E-2</v>
      </c>
      <c r="K40" s="2">
        <f t="shared" si="8"/>
        <v>4.9892988985907438E-2</v>
      </c>
      <c r="L40" s="2">
        <f t="shared" si="8"/>
        <v>7.4550716500444425E-2</v>
      </c>
    </row>
    <row r="41" spans="2:12">
      <c r="B41" s="1">
        <v>7</v>
      </c>
      <c r="C41">
        <f t="shared" si="2"/>
        <v>8</v>
      </c>
      <c r="D41" s="7">
        <f t="shared" si="3"/>
        <v>39</v>
      </c>
      <c r="E41">
        <f t="shared" si="4"/>
        <v>36.200000000000003</v>
      </c>
      <c r="F41">
        <f t="shared" si="5"/>
        <v>40.5</v>
      </c>
      <c r="G41" s="8">
        <f t="shared" si="6"/>
        <v>1.4142135623731868</v>
      </c>
      <c r="H41" s="8">
        <f t="shared" si="7"/>
        <v>3.6261886214697099</v>
      </c>
      <c r="I41">
        <v>7</v>
      </c>
      <c r="J41" s="2">
        <f t="shared" si="8"/>
        <v>5.606460702649918E-2</v>
      </c>
      <c r="K41" s="2">
        <f t="shared" si="8"/>
        <v>2.3708570533165885E-2</v>
      </c>
      <c r="L41" s="2">
        <f t="shared" si="8"/>
        <v>7.2455023214668568E-2</v>
      </c>
    </row>
    <row r="42" spans="2:12">
      <c r="B42" s="1">
        <v>8</v>
      </c>
      <c r="C42">
        <f t="shared" si="2"/>
        <v>8</v>
      </c>
      <c r="D42" s="7">
        <f t="shared" si="3"/>
        <v>15.137500000000001</v>
      </c>
      <c r="E42">
        <f t="shared" si="4"/>
        <v>12.9</v>
      </c>
      <c r="F42">
        <f t="shared" si="5"/>
        <v>16.5</v>
      </c>
      <c r="G42" s="8">
        <f t="shared" si="6"/>
        <v>1.3276590569225806</v>
      </c>
      <c r="H42" s="8">
        <f t="shared" si="7"/>
        <v>8.7706626386297639</v>
      </c>
      <c r="I42">
        <v>8</v>
      </c>
      <c r="J42" s="2">
        <f t="shared" si="8"/>
        <v>8.9054156151108677E-2</v>
      </c>
      <c r="K42" s="2">
        <f t="shared" si="8"/>
        <v>1.9589710299249052E-2</v>
      </c>
      <c r="L42" s="2">
        <f t="shared" si="8"/>
        <v>0.1264839442139063</v>
      </c>
    </row>
  </sheetData>
  <phoneticPr fontId="1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1999-02-26T20:10:09Z</dcterms:created>
  <dcterms:modified xsi:type="dcterms:W3CDTF">2020-04-19T09:10:35Z</dcterms:modified>
</cp:coreProperties>
</file>